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1115" windowHeight="5640" activeTab="0"/>
  </bookViews>
  <sheets>
    <sheet name="канализация" sheetId="1" r:id="rId1"/>
  </sheets>
  <definedNames/>
  <calcPr fullCalcOnLoad="1"/>
</workbook>
</file>

<file path=xl/sharedStrings.xml><?xml version="1.0" encoding="utf-8"?>
<sst xmlns="http://schemas.openxmlformats.org/spreadsheetml/2006/main" count="100" uniqueCount="52">
  <si>
    <t>март</t>
  </si>
  <si>
    <t>май</t>
  </si>
  <si>
    <t>июнь</t>
  </si>
  <si>
    <t>июль</t>
  </si>
  <si>
    <t>куб. м</t>
  </si>
  <si>
    <t>Итого по школам</t>
  </si>
  <si>
    <t>Итого по ДОУ</t>
  </si>
  <si>
    <t>Итого по образованию</t>
  </si>
  <si>
    <t>руб.</t>
  </si>
  <si>
    <t>ед. изм.</t>
  </si>
  <si>
    <t>январь</t>
  </si>
  <si>
    <t>февраль</t>
  </si>
  <si>
    <t>апрель</t>
  </si>
  <si>
    <t>август</t>
  </si>
  <si>
    <t>октябрь</t>
  </si>
  <si>
    <t>ноябрь</t>
  </si>
  <si>
    <t>декабрь</t>
  </si>
  <si>
    <t>куб.м</t>
  </si>
  <si>
    <t>МОБУ СОШ с. Ивановка</t>
  </si>
  <si>
    <t>МОБУ СОШ с. Михайловка им. Крушанова</t>
  </si>
  <si>
    <t>Всего по учреждениям</t>
  </si>
  <si>
    <t>МДОБУ "Ручеек"</t>
  </si>
  <si>
    <t>МДОБУ "Росинка"</t>
  </si>
  <si>
    <t>МДОБУ "Золотой ключик"</t>
  </si>
  <si>
    <t>МДОБУ "Василек"</t>
  </si>
  <si>
    <t>МДОБУ "Светлячок"</t>
  </si>
  <si>
    <t>МДОБУ "Буратино"</t>
  </si>
  <si>
    <t>в том  числе по месяцам</t>
  </si>
  <si>
    <t>Наименование
потребителей</t>
  </si>
  <si>
    <t>сентябрь</t>
  </si>
  <si>
    <t>ММБУК ММР "МКИО"</t>
  </si>
  <si>
    <t xml:space="preserve"> руб.</t>
  </si>
  <si>
    <t>МКУ "УОТОД АММР"</t>
  </si>
  <si>
    <t>МОБУ СОШ  № 2     пос. Новошахтинский</t>
  </si>
  <si>
    <t>МДОБУ "Березка" (с.Михайловка)</t>
  </si>
  <si>
    <t>МДОБУ "Березка" (с. Ляличи)</t>
  </si>
  <si>
    <t>МДОБУ "Журавлик" с.Ивановка</t>
  </si>
  <si>
    <t>МБУ Редакция районной газеты "Вперед"</t>
  </si>
  <si>
    <t>МБУ ДО "ДШИ" с.Михайловка для п.Новошахтинский</t>
  </si>
  <si>
    <t>МБОУ СОШ с. Кремово</t>
  </si>
  <si>
    <t>МБОУ СОШ с. Ляличи</t>
  </si>
  <si>
    <t>МБОУ СОШ  с. Осиновка</t>
  </si>
  <si>
    <t xml:space="preserve">МБОУ СОШ с. Первомайское </t>
  </si>
  <si>
    <t>МБОУ СОШ с. Ширяевка</t>
  </si>
  <si>
    <t>МБОУ СОШ № 1     пос. Новошахтинский</t>
  </si>
  <si>
    <t>Приложение 6
к постановлению администрации  
Михайловского муниципального района
"__"______________2019 г. №______-па</t>
  </si>
  <si>
    <t xml:space="preserve"> Лимиты бюджетных средств на водоотведение в 2020 году для 
учреждений, финансируемых из  средств местного бюджета</t>
  </si>
  <si>
    <t>Тарифы: КГУП "Приморский водоканал " - для потребителей Михайловского СП на 1 полугодие 2020 года - 19,08 руб/куб.м; на 2 полугодие - 18,79 руб/куб.м.</t>
  </si>
  <si>
    <t>Тарифы: КГУП "Приморский водоканал " - для потребителей Ивановского СП на 1 полугодие 2020 года - 22,67 руб/куб.м; на 2 полугодие (тариф не установлен) - 22,67 руб/куб.м.</t>
  </si>
  <si>
    <t>Тарифы: КГУП "Приморский водоканал " - для потребителей Осиновского, Сунятсенского, Григорьевского, Кремовского СП на 1 полугодие 2019 года - 18,14 руб/куб.м; на 2 полугодие (тариф не установлен) - 22,67 руб/куб.м.</t>
  </si>
  <si>
    <t xml:space="preserve"> КГУП "Примтеплоэнерго" для потребителей Новошахтинского ГП на 1 полугодие 2020 года - 20,76 руб./куб.м; на 2 полугодие - 20,75 руб./куб.м  </t>
  </si>
  <si>
    <t>Лимит на
2020 год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</si>
</sst>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</numFmts>
  <fonts count="44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sz val="10"/>
      <color indexed="60"/>
      <name val="Times New Roman"/>
      <family val="1"/>
    </font>
    <font>
      <sz val="13"/>
      <name val="Times New Roman"/>
      <family val="1"/>
    </font>
    <font>
      <sz val="9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 wrapText="1"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right"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Fill="1" applyBorder="1" applyAlignment="1">
      <alignment horizontal="left"/>
    </xf>
    <xf numFmtId="0" fontId="4" fillId="0" borderId="0" xfId="0" applyFont="1" applyAlignment="1">
      <alignment horizontal="left"/>
    </xf>
    <xf numFmtId="0" fontId="2" fillId="0" borderId="10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2" fillId="0" borderId="11" xfId="0" applyFont="1" applyBorder="1" applyAlignment="1">
      <alignment/>
    </xf>
    <xf numFmtId="0" fontId="3" fillId="0" borderId="12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0" borderId="12" xfId="0" applyFont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8" fillId="0" borderId="0" xfId="0" applyFont="1" applyFill="1" applyAlignment="1">
      <alignment horizontal="left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8" fillId="0" borderId="0" xfId="0" applyFont="1" applyFill="1" applyAlignment="1">
      <alignment horizontal="left"/>
    </xf>
    <xf numFmtId="0" fontId="2" fillId="0" borderId="0" xfId="0" applyFont="1" applyBorder="1" applyAlignment="1">
      <alignment wrapText="1"/>
    </xf>
    <xf numFmtId="0" fontId="8" fillId="0" borderId="0" xfId="0" applyFont="1" applyFill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1"/>
  <sheetViews>
    <sheetView tabSelected="1" zoomScale="115" zoomScaleNormal="115" zoomScalePageLayoutView="0" workbookViewId="0" topLeftCell="A1">
      <pane ySplit="10" topLeftCell="A54" activePane="bottomLeft" state="frozen"/>
      <selection pane="topLeft" activeCell="A1" sqref="A1"/>
      <selection pane="bottomLeft" activeCell="A1" sqref="A1:O62"/>
    </sheetView>
  </sheetViews>
  <sheetFormatPr defaultColWidth="9.00390625" defaultRowHeight="12.75"/>
  <cols>
    <col min="1" max="1" width="16.00390625" style="1" customWidth="1"/>
    <col min="2" max="2" width="6.75390625" style="9" customWidth="1"/>
    <col min="3" max="3" width="10.75390625" style="6" customWidth="1"/>
    <col min="4" max="4" width="9.625" style="1" customWidth="1"/>
    <col min="5" max="5" width="9.375" style="1" customWidth="1"/>
    <col min="6" max="6" width="10.00390625" style="1" customWidth="1"/>
    <col min="7" max="7" width="10.625" style="1" customWidth="1"/>
    <col min="8" max="8" width="9.875" style="1" customWidth="1"/>
    <col min="9" max="9" width="9.75390625" style="1" customWidth="1"/>
    <col min="10" max="10" width="9.625" style="1" customWidth="1"/>
    <col min="11" max="11" width="8.625" style="1" customWidth="1"/>
    <col min="12" max="12" width="9.00390625" style="1" customWidth="1"/>
    <col min="13" max="13" width="8.875" style="1" customWidth="1"/>
    <col min="14" max="14" width="8.25390625" style="1" customWidth="1"/>
    <col min="15" max="15" width="9.75390625" style="1" customWidth="1"/>
    <col min="16" max="16384" width="9.125" style="1" customWidth="1"/>
  </cols>
  <sheetData>
    <row r="1" spans="1:15" ht="60.75" customHeight="1">
      <c r="A1" s="2"/>
      <c r="J1" s="37" t="s">
        <v>45</v>
      </c>
      <c r="K1" s="38"/>
      <c r="L1" s="38"/>
      <c r="M1" s="38"/>
      <c r="N1" s="38"/>
      <c r="O1" s="38"/>
    </row>
    <row r="2" spans="1:15" ht="37.5" customHeight="1">
      <c r="A2" s="33" t="s">
        <v>46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</row>
    <row r="3" spans="1:19" ht="12.75" customHeight="1">
      <c r="A3" s="14"/>
      <c r="B3" s="14"/>
      <c r="C3" s="39" t="s">
        <v>47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15"/>
      <c r="Q3" s="16"/>
      <c r="R3" s="16"/>
      <c r="S3" s="16"/>
    </row>
    <row r="4" spans="1:19" ht="29.25" customHeight="1">
      <c r="A4" s="14"/>
      <c r="B4" s="14"/>
      <c r="C4" s="36" t="s">
        <v>48</v>
      </c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15"/>
      <c r="Q4" s="16"/>
      <c r="R4" s="16"/>
      <c r="S4" s="16"/>
    </row>
    <row r="5" spans="1:19" ht="25.5" customHeight="1">
      <c r="A5" s="14"/>
      <c r="B5" s="14"/>
      <c r="C5" s="36" t="s">
        <v>49</v>
      </c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15"/>
      <c r="Q5" s="16"/>
      <c r="R5" s="16"/>
      <c r="S5" s="16"/>
    </row>
    <row r="6" spans="1:19" ht="12.75" customHeight="1">
      <c r="A6" s="14"/>
      <c r="B6" s="14"/>
      <c r="C6" s="41" t="s">
        <v>50</v>
      </c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17"/>
      <c r="Q6" s="18"/>
      <c r="R6" s="18"/>
      <c r="S6" s="18"/>
    </row>
    <row r="7" spans="1:19" ht="12.75">
      <c r="A7" s="14"/>
      <c r="B7" s="14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20"/>
      <c r="R7" s="20"/>
      <c r="S7" s="20"/>
    </row>
    <row r="8" spans="1:19" ht="12.75" hidden="1">
      <c r="A8" s="14"/>
      <c r="B8" s="14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20"/>
      <c r="R8" s="20"/>
      <c r="S8" s="20"/>
    </row>
    <row r="9" spans="1:18" s="9" customFormat="1" ht="18.75" customHeight="1">
      <c r="A9" s="43" t="s">
        <v>28</v>
      </c>
      <c r="B9" s="45" t="s">
        <v>9</v>
      </c>
      <c r="C9" s="46" t="s">
        <v>51</v>
      </c>
      <c r="D9" s="48" t="s">
        <v>27</v>
      </c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10"/>
      <c r="Q9" s="10"/>
      <c r="R9" s="10"/>
    </row>
    <row r="10" spans="1:15" ht="12.75">
      <c r="A10" s="44"/>
      <c r="B10" s="44"/>
      <c r="C10" s="47"/>
      <c r="D10" s="21" t="s">
        <v>10</v>
      </c>
      <c r="E10" s="21" t="s">
        <v>11</v>
      </c>
      <c r="F10" s="21" t="s">
        <v>0</v>
      </c>
      <c r="G10" s="21" t="s">
        <v>12</v>
      </c>
      <c r="H10" s="21" t="s">
        <v>1</v>
      </c>
      <c r="I10" s="21" t="s">
        <v>2</v>
      </c>
      <c r="J10" s="21" t="s">
        <v>3</v>
      </c>
      <c r="K10" s="21" t="s">
        <v>13</v>
      </c>
      <c r="L10" s="21" t="s">
        <v>29</v>
      </c>
      <c r="M10" s="21" t="s">
        <v>14</v>
      </c>
      <c r="N10" s="21" t="s">
        <v>15</v>
      </c>
      <c r="O10" s="21" t="s">
        <v>16</v>
      </c>
    </row>
    <row r="11" spans="1:15" s="4" customFormat="1" ht="12.75">
      <c r="A11" s="26" t="s">
        <v>30</v>
      </c>
      <c r="B11" s="3" t="s">
        <v>17</v>
      </c>
      <c r="C11" s="13">
        <f aca="true" t="shared" si="0" ref="C11:C54">D11+E11+F11+G11+H11+I11+J11+K11+L11+M11+N11+O11</f>
        <v>95</v>
      </c>
      <c r="D11" s="11">
        <v>8</v>
      </c>
      <c r="E11" s="11">
        <v>8</v>
      </c>
      <c r="F11" s="11">
        <v>8</v>
      </c>
      <c r="G11" s="11">
        <v>8</v>
      </c>
      <c r="H11" s="11">
        <v>8</v>
      </c>
      <c r="I11" s="11">
        <v>8</v>
      </c>
      <c r="J11" s="11">
        <v>7.5</v>
      </c>
      <c r="K11" s="11">
        <v>7.5</v>
      </c>
      <c r="L11" s="11">
        <v>8</v>
      </c>
      <c r="M11" s="11">
        <v>8</v>
      </c>
      <c r="N11" s="11">
        <v>8</v>
      </c>
      <c r="O11" s="11">
        <v>8</v>
      </c>
    </row>
    <row r="12" spans="1:15" s="4" customFormat="1" ht="13.5" customHeight="1">
      <c r="A12" s="27"/>
      <c r="B12" s="3" t="s">
        <v>31</v>
      </c>
      <c r="C12" s="13">
        <f t="shared" si="0"/>
        <v>1798.9699999999996</v>
      </c>
      <c r="D12" s="11">
        <f>D11*19.08</f>
        <v>152.64</v>
      </c>
      <c r="E12" s="11">
        <f>E11*19.08</f>
        <v>152.64</v>
      </c>
      <c r="F12" s="11">
        <f>F11*19.08</f>
        <v>152.64</v>
      </c>
      <c r="G12" s="11">
        <f>G11*19.08</f>
        <v>152.64</v>
      </c>
      <c r="H12" s="11">
        <f>H11*19.08</f>
        <v>152.64</v>
      </c>
      <c r="I12" s="11">
        <f>I11*19.08</f>
        <v>152.64</v>
      </c>
      <c r="J12" s="11">
        <f>J11*18.79</f>
        <v>140.92499999999998</v>
      </c>
      <c r="K12" s="11">
        <f>K11*18.79</f>
        <v>140.92499999999998</v>
      </c>
      <c r="L12" s="11">
        <f>L11*18.79</f>
        <v>150.32</v>
      </c>
      <c r="M12" s="11">
        <f>M11*18.79</f>
        <v>150.32</v>
      </c>
      <c r="N12" s="11">
        <f>N11*18.79</f>
        <v>150.32</v>
      </c>
      <c r="O12" s="11">
        <f>O11*18.79</f>
        <v>150.32</v>
      </c>
    </row>
    <row r="13" spans="1:15" s="4" customFormat="1" ht="17.25" customHeight="1">
      <c r="A13" s="26" t="s">
        <v>32</v>
      </c>
      <c r="B13" s="3" t="s">
        <v>4</v>
      </c>
      <c r="C13" s="13">
        <f t="shared" si="0"/>
        <v>510</v>
      </c>
      <c r="D13" s="11">
        <v>42.5</v>
      </c>
      <c r="E13" s="11">
        <v>42.5</v>
      </c>
      <c r="F13" s="11">
        <v>42.5</v>
      </c>
      <c r="G13" s="11">
        <v>42.5</v>
      </c>
      <c r="H13" s="11">
        <v>42.5</v>
      </c>
      <c r="I13" s="11">
        <v>42.5</v>
      </c>
      <c r="J13" s="11">
        <v>42.5</v>
      </c>
      <c r="K13" s="11">
        <v>42.5</v>
      </c>
      <c r="L13" s="11">
        <v>42.5</v>
      </c>
      <c r="M13" s="11">
        <v>42.5</v>
      </c>
      <c r="N13" s="11">
        <v>42.5</v>
      </c>
      <c r="O13" s="11">
        <v>42.5</v>
      </c>
    </row>
    <row r="14" spans="1:15" s="4" customFormat="1" ht="17.25" customHeight="1">
      <c r="A14" s="27"/>
      <c r="B14" s="3" t="s">
        <v>8</v>
      </c>
      <c r="C14" s="13">
        <f t="shared" si="0"/>
        <v>9656.85</v>
      </c>
      <c r="D14" s="11">
        <f>D13*19.08</f>
        <v>810.9</v>
      </c>
      <c r="E14" s="11">
        <f>E13*19.08</f>
        <v>810.9</v>
      </c>
      <c r="F14" s="11">
        <f>F13*19.08</f>
        <v>810.9</v>
      </c>
      <c r="G14" s="11">
        <f>G13*19.08</f>
        <v>810.9</v>
      </c>
      <c r="H14" s="11">
        <f>H13*19.08</f>
        <v>810.9</v>
      </c>
      <c r="I14" s="11">
        <f>I13*19.08</f>
        <v>810.9</v>
      </c>
      <c r="J14" s="11">
        <f>J13*18.79</f>
        <v>798.5749999999999</v>
      </c>
      <c r="K14" s="11">
        <f>K13*18.79</f>
        <v>798.5749999999999</v>
      </c>
      <c r="L14" s="11">
        <f>L13*18.79</f>
        <v>798.5749999999999</v>
      </c>
      <c r="M14" s="11">
        <f>M13*18.79</f>
        <v>798.5749999999999</v>
      </c>
      <c r="N14" s="11">
        <f>N13*18.79</f>
        <v>798.5749999999999</v>
      </c>
      <c r="O14" s="11">
        <f>O13*18.79</f>
        <v>798.5749999999999</v>
      </c>
    </row>
    <row r="15" spans="1:15" s="4" customFormat="1" ht="23.25" customHeight="1">
      <c r="A15" s="26" t="s">
        <v>38</v>
      </c>
      <c r="B15" s="3" t="s">
        <v>4</v>
      </c>
      <c r="C15" s="13">
        <f t="shared" si="0"/>
        <v>24</v>
      </c>
      <c r="D15" s="11">
        <v>2</v>
      </c>
      <c r="E15" s="11">
        <v>2</v>
      </c>
      <c r="F15" s="11">
        <v>2</v>
      </c>
      <c r="G15" s="11">
        <v>2</v>
      </c>
      <c r="H15" s="11">
        <v>2</v>
      </c>
      <c r="I15" s="11">
        <v>2</v>
      </c>
      <c r="J15" s="11">
        <v>2</v>
      </c>
      <c r="K15" s="11">
        <v>2</v>
      </c>
      <c r="L15" s="11">
        <v>2</v>
      </c>
      <c r="M15" s="11">
        <v>2</v>
      </c>
      <c r="N15" s="11">
        <v>2</v>
      </c>
      <c r="O15" s="11">
        <v>2</v>
      </c>
    </row>
    <row r="16" spans="1:15" s="4" customFormat="1" ht="27.75" customHeight="1">
      <c r="A16" s="27"/>
      <c r="B16" s="3" t="s">
        <v>31</v>
      </c>
      <c r="C16" s="13">
        <f t="shared" si="0"/>
        <v>498.12</v>
      </c>
      <c r="D16" s="11">
        <f>D15*20.76</f>
        <v>41.52</v>
      </c>
      <c r="E16" s="11">
        <f>E15*20.76</f>
        <v>41.52</v>
      </c>
      <c r="F16" s="11">
        <f>F15*20.76</f>
        <v>41.52</v>
      </c>
      <c r="G16" s="11">
        <f>G15*20.76</f>
        <v>41.52</v>
      </c>
      <c r="H16" s="11">
        <f>H15*20.76</f>
        <v>41.52</v>
      </c>
      <c r="I16" s="11">
        <f>I15*20.76</f>
        <v>41.52</v>
      </c>
      <c r="J16" s="11">
        <f>J15*20.75</f>
        <v>41.5</v>
      </c>
      <c r="K16" s="11">
        <f>K15*20.75</f>
        <v>41.5</v>
      </c>
      <c r="L16" s="11">
        <f>L15*20.75</f>
        <v>41.5</v>
      </c>
      <c r="M16" s="11">
        <f>M15*20.75</f>
        <v>41.5</v>
      </c>
      <c r="N16" s="11">
        <f>N15*20.75</f>
        <v>41.5</v>
      </c>
      <c r="O16" s="11">
        <f>O15*20.75</f>
        <v>41.5</v>
      </c>
    </row>
    <row r="17" spans="1:15" s="22" customFormat="1" ht="15.75" customHeight="1">
      <c r="A17" s="26" t="s">
        <v>18</v>
      </c>
      <c r="B17" s="3" t="s">
        <v>4</v>
      </c>
      <c r="C17" s="13">
        <f t="shared" si="0"/>
        <v>1100</v>
      </c>
      <c r="D17" s="11">
        <v>110</v>
      </c>
      <c r="E17" s="11">
        <v>110</v>
      </c>
      <c r="F17" s="11">
        <v>100</v>
      </c>
      <c r="G17" s="11">
        <v>100</v>
      </c>
      <c r="H17" s="11">
        <v>100</v>
      </c>
      <c r="I17" s="11">
        <v>80</v>
      </c>
      <c r="J17" s="11">
        <v>60</v>
      </c>
      <c r="K17" s="11">
        <v>50</v>
      </c>
      <c r="L17" s="11">
        <v>90</v>
      </c>
      <c r="M17" s="11">
        <v>90</v>
      </c>
      <c r="N17" s="11">
        <v>90</v>
      </c>
      <c r="O17" s="11">
        <v>120</v>
      </c>
    </row>
    <row r="18" spans="1:15" s="22" customFormat="1" ht="16.5" customHeight="1">
      <c r="A18" s="27"/>
      <c r="B18" s="3" t="s">
        <v>31</v>
      </c>
      <c r="C18" s="13">
        <f t="shared" si="0"/>
        <v>24937.000000000004</v>
      </c>
      <c r="D18" s="11">
        <f>D17*22.67</f>
        <v>2493.7000000000003</v>
      </c>
      <c r="E18" s="11">
        <f aca="true" t="shared" si="1" ref="E18:O18">E17*22.67</f>
        <v>2493.7000000000003</v>
      </c>
      <c r="F18" s="11">
        <f t="shared" si="1"/>
        <v>2267</v>
      </c>
      <c r="G18" s="11">
        <f t="shared" si="1"/>
        <v>2267</v>
      </c>
      <c r="H18" s="11">
        <f t="shared" si="1"/>
        <v>2267</v>
      </c>
      <c r="I18" s="11">
        <f t="shared" si="1"/>
        <v>1813.6000000000001</v>
      </c>
      <c r="J18" s="11">
        <f t="shared" si="1"/>
        <v>1360.2</v>
      </c>
      <c r="K18" s="11">
        <f t="shared" si="1"/>
        <v>1133.5</v>
      </c>
      <c r="L18" s="11">
        <f t="shared" si="1"/>
        <v>2040.3000000000002</v>
      </c>
      <c r="M18" s="11">
        <f t="shared" si="1"/>
        <v>2040.3000000000002</v>
      </c>
      <c r="N18" s="11">
        <f t="shared" si="1"/>
        <v>2040.3000000000002</v>
      </c>
      <c r="O18" s="11">
        <f t="shared" si="1"/>
        <v>2720.4</v>
      </c>
    </row>
    <row r="19" spans="1:15" s="22" customFormat="1" ht="15.75" customHeight="1">
      <c r="A19" s="26" t="s">
        <v>39</v>
      </c>
      <c r="B19" s="3" t="s">
        <v>4</v>
      </c>
      <c r="C19" s="13">
        <f t="shared" si="0"/>
        <v>200</v>
      </c>
      <c r="D19" s="11">
        <v>17</v>
      </c>
      <c r="E19" s="11">
        <v>17</v>
      </c>
      <c r="F19" s="11">
        <v>17</v>
      </c>
      <c r="G19" s="11">
        <v>17</v>
      </c>
      <c r="H19" s="11">
        <v>16</v>
      </c>
      <c r="I19" s="11">
        <v>16</v>
      </c>
      <c r="J19" s="11">
        <v>16</v>
      </c>
      <c r="K19" s="11">
        <v>16</v>
      </c>
      <c r="L19" s="11">
        <v>17</v>
      </c>
      <c r="M19" s="11">
        <v>17</v>
      </c>
      <c r="N19" s="11">
        <v>17</v>
      </c>
      <c r="O19" s="11">
        <v>17</v>
      </c>
    </row>
    <row r="20" spans="1:15" s="22" customFormat="1" ht="15.75" customHeight="1">
      <c r="A20" s="27"/>
      <c r="B20" s="3" t="s">
        <v>8</v>
      </c>
      <c r="C20" s="13">
        <f t="shared" si="0"/>
        <v>4081</v>
      </c>
      <c r="D20" s="11">
        <f>D19*18.14</f>
        <v>308.38</v>
      </c>
      <c r="E20" s="11">
        <f>E19*18.14</f>
        <v>308.38</v>
      </c>
      <c r="F20" s="11">
        <f>F19*18.14</f>
        <v>308.38</v>
      </c>
      <c r="G20" s="11">
        <f>G19*18.14</f>
        <v>308.38</v>
      </c>
      <c r="H20" s="11">
        <f>H19*18.14</f>
        <v>290.24</v>
      </c>
      <c r="I20" s="11">
        <f>I19*18.14</f>
        <v>290.24</v>
      </c>
      <c r="J20" s="11">
        <f>J19*22.67</f>
        <v>362.72</v>
      </c>
      <c r="K20" s="11">
        <f>K19*22.67</f>
        <v>362.72</v>
      </c>
      <c r="L20" s="11">
        <f>L19*22.67</f>
        <v>385.39000000000004</v>
      </c>
      <c r="M20" s="11">
        <f>M19*22.67</f>
        <v>385.39000000000004</v>
      </c>
      <c r="N20" s="11">
        <f>N19*22.67</f>
        <v>385.39000000000004</v>
      </c>
      <c r="O20" s="11">
        <f>O19*22.67</f>
        <v>385.39000000000004</v>
      </c>
    </row>
    <row r="21" spans="1:15" s="22" customFormat="1" ht="15.75" customHeight="1">
      <c r="A21" s="26" t="s">
        <v>40</v>
      </c>
      <c r="B21" s="3" t="s">
        <v>4</v>
      </c>
      <c r="C21" s="13">
        <f>D21+E21+F21+G21+H21+I21+J21+K21+L21+M21+N21+O21</f>
        <v>200</v>
      </c>
      <c r="D21" s="11">
        <v>17</v>
      </c>
      <c r="E21" s="11">
        <v>17</v>
      </c>
      <c r="F21" s="11">
        <v>17</v>
      </c>
      <c r="G21" s="11">
        <v>17</v>
      </c>
      <c r="H21" s="11">
        <v>16</v>
      </c>
      <c r="I21" s="11">
        <v>16</v>
      </c>
      <c r="J21" s="11">
        <v>16</v>
      </c>
      <c r="K21" s="11">
        <v>16</v>
      </c>
      <c r="L21" s="11">
        <v>17</v>
      </c>
      <c r="M21" s="11">
        <v>17</v>
      </c>
      <c r="N21" s="11">
        <v>17</v>
      </c>
      <c r="O21" s="11">
        <v>17</v>
      </c>
    </row>
    <row r="22" spans="1:15" s="22" customFormat="1" ht="18.75" customHeight="1">
      <c r="A22" s="27"/>
      <c r="B22" s="3" t="s">
        <v>8</v>
      </c>
      <c r="C22" s="13">
        <f>D22+E22+F22+G22+H22+I22+J22+K22+L22+M22+N22+O22</f>
        <v>4081</v>
      </c>
      <c r="D22" s="11">
        <f>D21*18.14</f>
        <v>308.38</v>
      </c>
      <c r="E22" s="11">
        <f>E21*18.14</f>
        <v>308.38</v>
      </c>
      <c r="F22" s="11">
        <f>F21*18.14</f>
        <v>308.38</v>
      </c>
      <c r="G22" s="11">
        <f>G21*18.14</f>
        <v>308.38</v>
      </c>
      <c r="H22" s="11">
        <f>H21*18.14</f>
        <v>290.24</v>
      </c>
      <c r="I22" s="11">
        <f>I21*18.14</f>
        <v>290.24</v>
      </c>
      <c r="J22" s="11">
        <f>J21*22.67</f>
        <v>362.72</v>
      </c>
      <c r="K22" s="11">
        <f>K21*22.67</f>
        <v>362.72</v>
      </c>
      <c r="L22" s="11">
        <f>L21*22.67</f>
        <v>385.39000000000004</v>
      </c>
      <c r="M22" s="11">
        <f>M21*22.67</f>
        <v>385.39000000000004</v>
      </c>
      <c r="N22" s="11">
        <f>N21*22.67</f>
        <v>385.39000000000004</v>
      </c>
      <c r="O22" s="11">
        <f>O21*22.67</f>
        <v>385.39000000000004</v>
      </c>
    </row>
    <row r="23" spans="1:15" s="4" customFormat="1" ht="18.75" customHeight="1">
      <c r="A23" s="26" t="s">
        <v>19</v>
      </c>
      <c r="B23" s="3" t="s">
        <v>4</v>
      </c>
      <c r="C23" s="13">
        <f t="shared" si="0"/>
        <v>2200</v>
      </c>
      <c r="D23" s="11">
        <v>200</v>
      </c>
      <c r="E23" s="11">
        <v>230</v>
      </c>
      <c r="F23" s="11">
        <v>200</v>
      </c>
      <c r="G23" s="11">
        <v>210</v>
      </c>
      <c r="H23" s="11">
        <v>200</v>
      </c>
      <c r="I23" s="11">
        <v>180</v>
      </c>
      <c r="J23" s="11">
        <v>50</v>
      </c>
      <c r="K23" s="11">
        <v>40</v>
      </c>
      <c r="L23" s="11">
        <v>130</v>
      </c>
      <c r="M23" s="11">
        <v>250</v>
      </c>
      <c r="N23" s="11">
        <v>250</v>
      </c>
      <c r="O23" s="11">
        <v>260</v>
      </c>
    </row>
    <row r="24" spans="1:15" s="4" customFormat="1" ht="22.5" customHeight="1">
      <c r="A24" s="27"/>
      <c r="B24" s="3" t="s">
        <v>31</v>
      </c>
      <c r="C24" s="13">
        <f t="shared" si="0"/>
        <v>41691.799999999996</v>
      </c>
      <c r="D24" s="11">
        <f>D23*19.08</f>
        <v>3815.9999999999995</v>
      </c>
      <c r="E24" s="11">
        <f>E23*19.08</f>
        <v>4388.4</v>
      </c>
      <c r="F24" s="11">
        <f>F23*19.08</f>
        <v>3815.9999999999995</v>
      </c>
      <c r="G24" s="11">
        <f>G23*19.08</f>
        <v>4006.7999999999997</v>
      </c>
      <c r="H24" s="11">
        <f>H23*19.08</f>
        <v>3815.9999999999995</v>
      </c>
      <c r="I24" s="11">
        <f>I23*19.08</f>
        <v>3434.3999999999996</v>
      </c>
      <c r="J24" s="11">
        <f>J23*18.79</f>
        <v>939.5</v>
      </c>
      <c r="K24" s="11">
        <f>K23*18.79</f>
        <v>751.5999999999999</v>
      </c>
      <c r="L24" s="11">
        <f>L23*18.79</f>
        <v>2442.7</v>
      </c>
      <c r="M24" s="11">
        <f>M23*18.79</f>
        <v>4697.5</v>
      </c>
      <c r="N24" s="11">
        <f>N23*18.79</f>
        <v>4697.5</v>
      </c>
      <c r="O24" s="11">
        <f>O23*18.79</f>
        <v>4885.4</v>
      </c>
    </row>
    <row r="25" spans="1:15" s="4" customFormat="1" ht="15.75" customHeight="1">
      <c r="A25" s="26" t="s">
        <v>41</v>
      </c>
      <c r="B25" s="3" t="s">
        <v>4</v>
      </c>
      <c r="C25" s="13">
        <f t="shared" si="0"/>
        <v>800</v>
      </c>
      <c r="D25" s="11">
        <v>90</v>
      </c>
      <c r="E25" s="11">
        <v>100</v>
      </c>
      <c r="F25" s="11">
        <v>80</v>
      </c>
      <c r="G25" s="11">
        <v>50</v>
      </c>
      <c r="H25" s="11">
        <v>50</v>
      </c>
      <c r="I25" s="11">
        <v>50</v>
      </c>
      <c r="J25" s="11">
        <v>60</v>
      </c>
      <c r="K25" s="11">
        <v>30</v>
      </c>
      <c r="L25" s="11">
        <v>80</v>
      </c>
      <c r="M25" s="11">
        <v>80</v>
      </c>
      <c r="N25" s="11">
        <v>70</v>
      </c>
      <c r="O25" s="11">
        <v>60</v>
      </c>
    </row>
    <row r="26" spans="1:15" s="4" customFormat="1" ht="12.75" customHeight="1">
      <c r="A26" s="27"/>
      <c r="B26" s="3" t="s">
        <v>8</v>
      </c>
      <c r="C26" s="13">
        <f t="shared" si="0"/>
        <v>16233.400000000001</v>
      </c>
      <c r="D26" s="11">
        <f>D25*18.14</f>
        <v>1632.6000000000001</v>
      </c>
      <c r="E26" s="11">
        <f>E25*18.14</f>
        <v>1814</v>
      </c>
      <c r="F26" s="11">
        <f>F25*18.14</f>
        <v>1451.2</v>
      </c>
      <c r="G26" s="11">
        <f>G25*18.14</f>
        <v>907</v>
      </c>
      <c r="H26" s="11">
        <f>H25*18.14</f>
        <v>907</v>
      </c>
      <c r="I26" s="11">
        <f>I25*18.14</f>
        <v>907</v>
      </c>
      <c r="J26" s="11">
        <f>J25*22.67</f>
        <v>1360.2</v>
      </c>
      <c r="K26" s="11">
        <f>K25*22.67</f>
        <v>680.1</v>
      </c>
      <c r="L26" s="11">
        <f>L25*22.67</f>
        <v>1813.6000000000001</v>
      </c>
      <c r="M26" s="11">
        <f>M25*22.67</f>
        <v>1813.6000000000001</v>
      </c>
      <c r="N26" s="11">
        <f>N25*22.67</f>
        <v>1586.9</v>
      </c>
      <c r="O26" s="11">
        <f>O25*22.67</f>
        <v>1360.2</v>
      </c>
    </row>
    <row r="27" spans="1:15" s="4" customFormat="1" ht="15" customHeight="1">
      <c r="A27" s="26" t="s">
        <v>42</v>
      </c>
      <c r="B27" s="3" t="s">
        <v>4</v>
      </c>
      <c r="C27" s="13">
        <f t="shared" si="0"/>
        <v>950.4000000000002</v>
      </c>
      <c r="D27" s="12">
        <v>79.2</v>
      </c>
      <c r="E27" s="12">
        <v>79.2</v>
      </c>
      <c r="F27" s="12">
        <v>79.2</v>
      </c>
      <c r="G27" s="12">
        <v>79.2</v>
      </c>
      <c r="H27" s="12">
        <v>79.2</v>
      </c>
      <c r="I27" s="12">
        <v>79.2</v>
      </c>
      <c r="J27" s="12">
        <v>79.2</v>
      </c>
      <c r="K27" s="12">
        <v>79.2</v>
      </c>
      <c r="L27" s="12">
        <v>79.2</v>
      </c>
      <c r="M27" s="12">
        <v>79.2</v>
      </c>
      <c r="N27" s="12">
        <v>79.2</v>
      </c>
      <c r="O27" s="12">
        <v>79.2</v>
      </c>
    </row>
    <row r="28" spans="1:15" s="4" customFormat="1" ht="15.75" customHeight="1">
      <c r="A28" s="27"/>
      <c r="B28" s="3" t="s">
        <v>31</v>
      </c>
      <c r="C28" s="13">
        <f t="shared" si="0"/>
        <v>19392.912</v>
      </c>
      <c r="D28" s="11">
        <f>D27*18.14</f>
        <v>1436.688</v>
      </c>
      <c r="E28" s="11">
        <f>E27*18.14</f>
        <v>1436.688</v>
      </c>
      <c r="F28" s="11">
        <f>F27*18.14</f>
        <v>1436.688</v>
      </c>
      <c r="G28" s="11">
        <f>G27*18.14</f>
        <v>1436.688</v>
      </c>
      <c r="H28" s="11">
        <f>H27*18.14</f>
        <v>1436.688</v>
      </c>
      <c r="I28" s="11">
        <f>I27*18.14</f>
        <v>1436.688</v>
      </c>
      <c r="J28" s="11">
        <f>J27*22.67</f>
        <v>1795.4640000000002</v>
      </c>
      <c r="K28" s="11">
        <f>K27*22.67</f>
        <v>1795.4640000000002</v>
      </c>
      <c r="L28" s="11">
        <f>L27*22.67</f>
        <v>1795.4640000000002</v>
      </c>
      <c r="M28" s="11">
        <f>M27*22.67</f>
        <v>1795.4640000000002</v>
      </c>
      <c r="N28" s="11">
        <f>N27*22.67</f>
        <v>1795.4640000000002</v>
      </c>
      <c r="O28" s="11">
        <f>O27*22.67</f>
        <v>1795.4640000000002</v>
      </c>
    </row>
    <row r="29" spans="1:15" s="22" customFormat="1" ht="15.75" customHeight="1">
      <c r="A29" s="26" t="s">
        <v>43</v>
      </c>
      <c r="B29" s="3" t="s">
        <v>4</v>
      </c>
      <c r="C29" s="13">
        <f t="shared" si="0"/>
        <v>300</v>
      </c>
      <c r="D29" s="11">
        <v>30</v>
      </c>
      <c r="E29" s="11">
        <v>30</v>
      </c>
      <c r="F29" s="11">
        <v>30</v>
      </c>
      <c r="G29" s="11">
        <v>30</v>
      </c>
      <c r="H29" s="11">
        <v>30</v>
      </c>
      <c r="I29" s="11">
        <v>25</v>
      </c>
      <c r="J29" s="11">
        <v>15</v>
      </c>
      <c r="K29" s="11">
        <v>10</v>
      </c>
      <c r="L29" s="11">
        <v>25</v>
      </c>
      <c r="M29" s="11">
        <v>25</v>
      </c>
      <c r="N29" s="11">
        <v>25</v>
      </c>
      <c r="O29" s="11">
        <v>25</v>
      </c>
    </row>
    <row r="30" spans="1:15" s="22" customFormat="1" ht="15.75" customHeight="1">
      <c r="A30" s="27"/>
      <c r="B30" s="3" t="s">
        <v>31</v>
      </c>
      <c r="C30" s="13">
        <f t="shared" si="0"/>
        <v>6801</v>
      </c>
      <c r="D30" s="11">
        <f>D29*22.67</f>
        <v>680.1</v>
      </c>
      <c r="E30" s="11">
        <f aca="true" t="shared" si="2" ref="E30:O30">E29*22.67</f>
        <v>680.1</v>
      </c>
      <c r="F30" s="11">
        <f t="shared" si="2"/>
        <v>680.1</v>
      </c>
      <c r="G30" s="11">
        <f t="shared" si="2"/>
        <v>680.1</v>
      </c>
      <c r="H30" s="11">
        <f t="shared" si="2"/>
        <v>680.1</v>
      </c>
      <c r="I30" s="11">
        <f t="shared" si="2"/>
        <v>566.75</v>
      </c>
      <c r="J30" s="11">
        <f t="shared" si="2"/>
        <v>340.05</v>
      </c>
      <c r="K30" s="11">
        <f t="shared" si="2"/>
        <v>226.70000000000002</v>
      </c>
      <c r="L30" s="11">
        <f t="shared" si="2"/>
        <v>566.75</v>
      </c>
      <c r="M30" s="11">
        <f t="shared" si="2"/>
        <v>566.75</v>
      </c>
      <c r="N30" s="11">
        <f t="shared" si="2"/>
        <v>566.75</v>
      </c>
      <c r="O30" s="11">
        <f t="shared" si="2"/>
        <v>566.75</v>
      </c>
    </row>
    <row r="31" spans="1:15" s="4" customFormat="1" ht="15.75" customHeight="1">
      <c r="A31" s="26" t="s">
        <v>44</v>
      </c>
      <c r="B31" s="3" t="s">
        <v>4</v>
      </c>
      <c r="C31" s="13">
        <f t="shared" si="0"/>
        <v>800</v>
      </c>
      <c r="D31" s="11">
        <v>80</v>
      </c>
      <c r="E31" s="11">
        <v>80</v>
      </c>
      <c r="F31" s="11">
        <v>90</v>
      </c>
      <c r="G31" s="11">
        <v>70</v>
      </c>
      <c r="H31" s="11">
        <v>50</v>
      </c>
      <c r="I31" s="11">
        <v>50</v>
      </c>
      <c r="J31" s="11">
        <v>50</v>
      </c>
      <c r="K31" s="11">
        <v>50</v>
      </c>
      <c r="L31" s="11">
        <v>60</v>
      </c>
      <c r="M31" s="11">
        <v>60</v>
      </c>
      <c r="N31" s="11">
        <v>80</v>
      </c>
      <c r="O31" s="11">
        <v>80</v>
      </c>
    </row>
    <row r="32" spans="1:15" s="4" customFormat="1" ht="24.75" customHeight="1">
      <c r="A32" s="27"/>
      <c r="B32" s="3" t="s">
        <v>31</v>
      </c>
      <c r="C32" s="13">
        <f t="shared" si="0"/>
        <v>16604.2</v>
      </c>
      <c r="D32" s="11">
        <f>D31*20.76</f>
        <v>1660.8000000000002</v>
      </c>
      <c r="E32" s="11">
        <f>E31*20.76</f>
        <v>1660.8000000000002</v>
      </c>
      <c r="F32" s="11">
        <f>F31*20.76</f>
        <v>1868.4</v>
      </c>
      <c r="G32" s="11">
        <f>G31*20.76</f>
        <v>1453.2</v>
      </c>
      <c r="H32" s="11">
        <f>H31*20.76</f>
        <v>1038</v>
      </c>
      <c r="I32" s="11">
        <f>I31*20.76</f>
        <v>1038</v>
      </c>
      <c r="J32" s="11">
        <f>J31*20.75</f>
        <v>1037.5</v>
      </c>
      <c r="K32" s="11">
        <f>K31*20.75</f>
        <v>1037.5</v>
      </c>
      <c r="L32" s="11">
        <f>L31*20.75</f>
        <v>1245</v>
      </c>
      <c r="M32" s="11">
        <f>M31*20.75</f>
        <v>1245</v>
      </c>
      <c r="N32" s="11">
        <f>N31*20.75</f>
        <v>1660</v>
      </c>
      <c r="O32" s="11">
        <f>O31*20.75</f>
        <v>1660</v>
      </c>
    </row>
    <row r="33" spans="1:15" s="4" customFormat="1" ht="19.5" customHeight="1">
      <c r="A33" s="26" t="s">
        <v>33</v>
      </c>
      <c r="B33" s="3" t="s">
        <v>4</v>
      </c>
      <c r="C33" s="13">
        <f t="shared" si="0"/>
        <v>700</v>
      </c>
      <c r="D33" s="11">
        <v>60</v>
      </c>
      <c r="E33" s="11">
        <v>70</v>
      </c>
      <c r="F33" s="11">
        <v>50</v>
      </c>
      <c r="G33" s="11">
        <v>50</v>
      </c>
      <c r="H33" s="11">
        <v>50</v>
      </c>
      <c r="I33" s="11">
        <v>50</v>
      </c>
      <c r="J33" s="11">
        <v>50</v>
      </c>
      <c r="K33" s="11">
        <v>40</v>
      </c>
      <c r="L33" s="11">
        <v>90</v>
      </c>
      <c r="M33" s="11">
        <v>70</v>
      </c>
      <c r="N33" s="11">
        <v>60</v>
      </c>
      <c r="O33" s="11">
        <v>60</v>
      </c>
    </row>
    <row r="34" spans="1:15" s="4" customFormat="1" ht="24.75" customHeight="1">
      <c r="A34" s="27"/>
      <c r="B34" s="3" t="s">
        <v>8</v>
      </c>
      <c r="C34" s="13">
        <f t="shared" si="0"/>
        <v>14528.3</v>
      </c>
      <c r="D34" s="11">
        <f>D33*20.76</f>
        <v>1245.6000000000001</v>
      </c>
      <c r="E34" s="11">
        <f>E33*20.76</f>
        <v>1453.2</v>
      </c>
      <c r="F34" s="11">
        <f>F33*20.76</f>
        <v>1038</v>
      </c>
      <c r="G34" s="11">
        <f>G33*20.76</f>
        <v>1038</v>
      </c>
      <c r="H34" s="11">
        <f>H33*20.76</f>
        <v>1038</v>
      </c>
      <c r="I34" s="11">
        <f>I33*20.76</f>
        <v>1038</v>
      </c>
      <c r="J34" s="11">
        <f>J33*20.75</f>
        <v>1037.5</v>
      </c>
      <c r="K34" s="11">
        <f>K33*20.75</f>
        <v>830</v>
      </c>
      <c r="L34" s="11">
        <f>L33*20.75</f>
        <v>1867.5</v>
      </c>
      <c r="M34" s="11">
        <f>M33*20.75</f>
        <v>1452.5</v>
      </c>
      <c r="N34" s="11">
        <f>N33*20.75</f>
        <v>1245</v>
      </c>
      <c r="O34" s="11">
        <f>O33*20.75</f>
        <v>1245</v>
      </c>
    </row>
    <row r="35" spans="1:15" s="6" customFormat="1" ht="12.75">
      <c r="A35" s="24" t="s">
        <v>5</v>
      </c>
      <c r="B35" s="7" t="s">
        <v>4</v>
      </c>
      <c r="C35" s="13">
        <f>C17+C19+C21+C23+C25+C27+C29+C31+C33</f>
        <v>7250.400000000001</v>
      </c>
      <c r="D35" s="13">
        <f aca="true" t="shared" si="3" ref="D35:O35">D17+D19+D21+D23+D25+D27+D29+D31+D33</f>
        <v>683.2</v>
      </c>
      <c r="E35" s="13">
        <f t="shared" si="3"/>
        <v>733.2</v>
      </c>
      <c r="F35" s="13">
        <f t="shared" si="3"/>
        <v>663.2</v>
      </c>
      <c r="G35" s="13">
        <f t="shared" si="3"/>
        <v>623.2</v>
      </c>
      <c r="H35" s="13">
        <f t="shared" si="3"/>
        <v>591.2</v>
      </c>
      <c r="I35" s="13">
        <f t="shared" si="3"/>
        <v>546.2</v>
      </c>
      <c r="J35" s="13">
        <f t="shared" si="3"/>
        <v>396.2</v>
      </c>
      <c r="K35" s="13">
        <f t="shared" si="3"/>
        <v>331.2</v>
      </c>
      <c r="L35" s="13">
        <f t="shared" si="3"/>
        <v>588.2</v>
      </c>
      <c r="M35" s="13">
        <f t="shared" si="3"/>
        <v>688.2</v>
      </c>
      <c r="N35" s="13">
        <f t="shared" si="3"/>
        <v>688.2</v>
      </c>
      <c r="O35" s="13">
        <f t="shared" si="3"/>
        <v>718.2</v>
      </c>
    </row>
    <row r="36" spans="1:15" s="6" customFormat="1" ht="12.75">
      <c r="A36" s="25"/>
      <c r="B36" s="7" t="s">
        <v>31</v>
      </c>
      <c r="C36" s="13">
        <f>C18+C20+C22+C24+C26+C28+C30+C32+C34</f>
        <v>148350.61199999996</v>
      </c>
      <c r="D36" s="13">
        <f aca="true" t="shared" si="4" ref="D36:O36">D18+D20+D22+D24+D26+D28+D30+D32+D34</f>
        <v>13582.248000000001</v>
      </c>
      <c r="E36" s="13">
        <f t="shared" si="4"/>
        <v>14543.648000000001</v>
      </c>
      <c r="F36" s="13">
        <f t="shared" si="4"/>
        <v>13174.148000000001</v>
      </c>
      <c r="G36" s="13">
        <f t="shared" si="4"/>
        <v>12405.548</v>
      </c>
      <c r="H36" s="13">
        <f t="shared" si="4"/>
        <v>11763.268</v>
      </c>
      <c r="I36" s="13">
        <f t="shared" si="4"/>
        <v>10814.918</v>
      </c>
      <c r="J36" s="13">
        <f t="shared" si="4"/>
        <v>8595.854</v>
      </c>
      <c r="K36" s="13">
        <f t="shared" si="4"/>
        <v>7180.304</v>
      </c>
      <c r="L36" s="13">
        <f t="shared" si="4"/>
        <v>12542.094000000001</v>
      </c>
      <c r="M36" s="13">
        <f t="shared" si="4"/>
        <v>14381.894</v>
      </c>
      <c r="N36" s="13">
        <f t="shared" si="4"/>
        <v>14362.694</v>
      </c>
      <c r="O36" s="13">
        <f t="shared" si="4"/>
        <v>15003.994</v>
      </c>
    </row>
    <row r="37" spans="1:15" s="4" customFormat="1" ht="12.75">
      <c r="A37" s="26" t="s">
        <v>21</v>
      </c>
      <c r="B37" s="3" t="s">
        <v>4</v>
      </c>
      <c r="C37" s="13">
        <f t="shared" si="0"/>
        <v>1600</v>
      </c>
      <c r="D37" s="11">
        <v>133</v>
      </c>
      <c r="E37" s="11">
        <v>134</v>
      </c>
      <c r="F37" s="11">
        <v>134</v>
      </c>
      <c r="G37" s="11">
        <v>134</v>
      </c>
      <c r="H37" s="11">
        <v>133</v>
      </c>
      <c r="I37" s="11">
        <v>134</v>
      </c>
      <c r="J37" s="11">
        <v>133</v>
      </c>
      <c r="K37" s="11">
        <v>133</v>
      </c>
      <c r="L37" s="11">
        <v>133</v>
      </c>
      <c r="M37" s="11">
        <v>133</v>
      </c>
      <c r="N37" s="11">
        <v>133</v>
      </c>
      <c r="O37" s="11">
        <v>133</v>
      </c>
    </row>
    <row r="38" spans="1:15" s="4" customFormat="1" ht="12.75">
      <c r="A38" s="27"/>
      <c r="B38" s="3" t="s">
        <v>8</v>
      </c>
      <c r="C38" s="13">
        <f t="shared" si="0"/>
        <v>30296.579999999994</v>
      </c>
      <c r="D38" s="11">
        <f>D37*19.08</f>
        <v>2537.64</v>
      </c>
      <c r="E38" s="11">
        <f>E37*19.08</f>
        <v>2556.72</v>
      </c>
      <c r="F38" s="11">
        <f>F37*19.08</f>
        <v>2556.72</v>
      </c>
      <c r="G38" s="11">
        <f>G37*19.08</f>
        <v>2556.72</v>
      </c>
      <c r="H38" s="11">
        <f>H37*19.08</f>
        <v>2537.64</v>
      </c>
      <c r="I38" s="11">
        <f>I37*19.08</f>
        <v>2556.72</v>
      </c>
      <c r="J38" s="11">
        <f>J37*18.79</f>
        <v>2499.0699999999997</v>
      </c>
      <c r="K38" s="11">
        <f>K37*18.79</f>
        <v>2499.0699999999997</v>
      </c>
      <c r="L38" s="11">
        <f>L37*18.79</f>
        <v>2499.0699999999997</v>
      </c>
      <c r="M38" s="11">
        <f>M37*18.79</f>
        <v>2499.0699999999997</v>
      </c>
      <c r="N38" s="11">
        <f>N37*18.79</f>
        <v>2499.0699999999997</v>
      </c>
      <c r="O38" s="11">
        <f>O37*18.79</f>
        <v>2499.0699999999997</v>
      </c>
    </row>
    <row r="39" spans="1:15" s="22" customFormat="1" ht="12.75">
      <c r="A39" s="28" t="s">
        <v>22</v>
      </c>
      <c r="B39" s="3" t="s">
        <v>4</v>
      </c>
      <c r="C39" s="13">
        <f t="shared" si="0"/>
        <v>1800</v>
      </c>
      <c r="D39" s="12">
        <v>130</v>
      </c>
      <c r="E39" s="12">
        <v>180</v>
      </c>
      <c r="F39" s="12">
        <v>150</v>
      </c>
      <c r="G39" s="12">
        <v>190</v>
      </c>
      <c r="H39" s="12">
        <v>160</v>
      </c>
      <c r="I39" s="12">
        <v>120</v>
      </c>
      <c r="J39" s="12">
        <v>90</v>
      </c>
      <c r="K39" s="12">
        <v>120</v>
      </c>
      <c r="L39" s="12">
        <v>160</v>
      </c>
      <c r="M39" s="12">
        <v>150</v>
      </c>
      <c r="N39" s="12">
        <v>180</v>
      </c>
      <c r="O39" s="12">
        <v>170</v>
      </c>
    </row>
    <row r="40" spans="1:15" s="22" customFormat="1" ht="12.75">
      <c r="A40" s="29"/>
      <c r="B40" s="3" t="s">
        <v>8</v>
      </c>
      <c r="C40" s="13">
        <f t="shared" si="0"/>
        <v>37359.3</v>
      </c>
      <c r="D40" s="11">
        <f>D39*20.76</f>
        <v>2698.8</v>
      </c>
      <c r="E40" s="11">
        <f>E39*20.76</f>
        <v>3736.8</v>
      </c>
      <c r="F40" s="11">
        <f>F39*20.76</f>
        <v>3114.0000000000005</v>
      </c>
      <c r="G40" s="11">
        <f>G39*20.76</f>
        <v>3944.4</v>
      </c>
      <c r="H40" s="11">
        <f>H39*20.76</f>
        <v>3321.6000000000004</v>
      </c>
      <c r="I40" s="11">
        <f>I39*20.76</f>
        <v>2491.2000000000003</v>
      </c>
      <c r="J40" s="11">
        <f>J39*20.75</f>
        <v>1867.5</v>
      </c>
      <c r="K40" s="11">
        <f>K39*20.75</f>
        <v>2490</v>
      </c>
      <c r="L40" s="11">
        <f>L39*20.75</f>
        <v>3320</v>
      </c>
      <c r="M40" s="11">
        <f>M39*20.75</f>
        <v>3112.5</v>
      </c>
      <c r="N40" s="11">
        <f>N39*20.75</f>
        <v>3735</v>
      </c>
      <c r="O40" s="11">
        <f>O39*20.75</f>
        <v>3527.5</v>
      </c>
    </row>
    <row r="41" spans="1:15" s="22" customFormat="1" ht="15.75" customHeight="1">
      <c r="A41" s="28" t="s">
        <v>23</v>
      </c>
      <c r="B41" s="3" t="s">
        <v>4</v>
      </c>
      <c r="C41" s="13">
        <f t="shared" si="0"/>
        <v>1900</v>
      </c>
      <c r="D41" s="12">
        <v>150</v>
      </c>
      <c r="E41" s="12">
        <v>180</v>
      </c>
      <c r="F41" s="12">
        <v>140</v>
      </c>
      <c r="G41" s="12">
        <v>190</v>
      </c>
      <c r="H41" s="12">
        <v>130</v>
      </c>
      <c r="I41" s="12">
        <v>130</v>
      </c>
      <c r="J41" s="12">
        <v>120</v>
      </c>
      <c r="K41" s="12">
        <v>130</v>
      </c>
      <c r="L41" s="12">
        <v>200</v>
      </c>
      <c r="M41" s="12">
        <v>190</v>
      </c>
      <c r="N41" s="12">
        <v>160</v>
      </c>
      <c r="O41" s="12">
        <v>180</v>
      </c>
    </row>
    <row r="42" spans="1:15" s="22" customFormat="1" ht="15.75" customHeight="1">
      <c r="A42" s="29"/>
      <c r="B42" s="3" t="s">
        <v>8</v>
      </c>
      <c r="C42" s="13">
        <f t="shared" si="0"/>
        <v>39434.2</v>
      </c>
      <c r="D42" s="11">
        <f>D41*20.76</f>
        <v>3114.0000000000005</v>
      </c>
      <c r="E42" s="11">
        <f>E41*20.76</f>
        <v>3736.8</v>
      </c>
      <c r="F42" s="11">
        <f>F41*20.76</f>
        <v>2906.4</v>
      </c>
      <c r="G42" s="11">
        <f>G41*20.76</f>
        <v>3944.4</v>
      </c>
      <c r="H42" s="11">
        <f>H41*20.76</f>
        <v>2698.8</v>
      </c>
      <c r="I42" s="11">
        <f>I41*20.76</f>
        <v>2698.8</v>
      </c>
      <c r="J42" s="11">
        <f>J41*20.75</f>
        <v>2490</v>
      </c>
      <c r="K42" s="11">
        <f>K41*20.75</f>
        <v>2697.5</v>
      </c>
      <c r="L42" s="11">
        <f>L41*20.75</f>
        <v>4150</v>
      </c>
      <c r="M42" s="11">
        <f>M41*20.75</f>
        <v>3942.5</v>
      </c>
      <c r="N42" s="11">
        <f>N41*20.75</f>
        <v>3320</v>
      </c>
      <c r="O42" s="11">
        <f>O41*20.75</f>
        <v>3735</v>
      </c>
    </row>
    <row r="43" spans="1:15" s="4" customFormat="1" ht="12.75">
      <c r="A43" s="34" t="s">
        <v>24</v>
      </c>
      <c r="B43" s="23" t="s">
        <v>4</v>
      </c>
      <c r="C43" s="13">
        <f t="shared" si="0"/>
        <v>350</v>
      </c>
      <c r="D43" s="11">
        <v>30</v>
      </c>
      <c r="E43" s="11">
        <v>29</v>
      </c>
      <c r="F43" s="11">
        <v>29</v>
      </c>
      <c r="G43" s="11">
        <v>29</v>
      </c>
      <c r="H43" s="11">
        <v>29</v>
      </c>
      <c r="I43" s="11">
        <v>29</v>
      </c>
      <c r="J43" s="11">
        <v>29</v>
      </c>
      <c r="K43" s="11">
        <v>29</v>
      </c>
      <c r="L43" s="11">
        <v>29</v>
      </c>
      <c r="M43" s="11">
        <v>29</v>
      </c>
      <c r="N43" s="11">
        <v>29</v>
      </c>
      <c r="O43" s="11">
        <v>30</v>
      </c>
    </row>
    <row r="44" spans="1:15" s="4" customFormat="1" ht="12.75">
      <c r="A44" s="34"/>
      <c r="B44" s="23" t="s">
        <v>8</v>
      </c>
      <c r="C44" s="13">
        <f t="shared" si="0"/>
        <v>7141.750000000002</v>
      </c>
      <c r="D44" s="11">
        <f>D43*18.14</f>
        <v>544.2</v>
      </c>
      <c r="E44" s="11">
        <f>E43*18.14</f>
        <v>526.0600000000001</v>
      </c>
      <c r="F44" s="11">
        <f>F43*18.14</f>
        <v>526.0600000000001</v>
      </c>
      <c r="G44" s="11">
        <f>G43*18.14</f>
        <v>526.0600000000001</v>
      </c>
      <c r="H44" s="11">
        <f>H43*18.14</f>
        <v>526.0600000000001</v>
      </c>
      <c r="I44" s="11">
        <f>I43*18.14</f>
        <v>526.0600000000001</v>
      </c>
      <c r="J44" s="11">
        <f>J43*22.67</f>
        <v>657.4300000000001</v>
      </c>
      <c r="K44" s="11">
        <f>K43*22.67</f>
        <v>657.4300000000001</v>
      </c>
      <c r="L44" s="11">
        <f>L43*22.67</f>
        <v>657.4300000000001</v>
      </c>
      <c r="M44" s="11">
        <f>M43*22.67</f>
        <v>657.4300000000001</v>
      </c>
      <c r="N44" s="11">
        <f>N43*22.67</f>
        <v>657.4300000000001</v>
      </c>
      <c r="O44" s="11">
        <f>O43*22.67</f>
        <v>680.1</v>
      </c>
    </row>
    <row r="45" spans="1:15" s="4" customFormat="1" ht="15.75" customHeight="1">
      <c r="A45" s="26" t="s">
        <v>25</v>
      </c>
      <c r="B45" s="3" t="s">
        <v>4</v>
      </c>
      <c r="C45" s="13">
        <f t="shared" si="0"/>
        <v>1600</v>
      </c>
      <c r="D45" s="11">
        <v>120</v>
      </c>
      <c r="E45" s="11">
        <v>135</v>
      </c>
      <c r="F45" s="11">
        <v>140</v>
      </c>
      <c r="G45" s="11">
        <v>160</v>
      </c>
      <c r="H45" s="11">
        <v>130</v>
      </c>
      <c r="I45" s="11">
        <v>125</v>
      </c>
      <c r="J45" s="11">
        <v>160</v>
      </c>
      <c r="K45" s="11">
        <v>155</v>
      </c>
      <c r="L45" s="11">
        <v>95</v>
      </c>
      <c r="M45" s="11">
        <v>120</v>
      </c>
      <c r="N45" s="11">
        <v>125</v>
      </c>
      <c r="O45" s="11">
        <v>135</v>
      </c>
    </row>
    <row r="46" spans="1:15" s="4" customFormat="1" ht="15.75" customHeight="1">
      <c r="A46" s="35"/>
      <c r="B46" s="3" t="s">
        <v>31</v>
      </c>
      <c r="C46" s="13">
        <f t="shared" si="0"/>
        <v>30298.899999999998</v>
      </c>
      <c r="D46" s="11">
        <f>D45*19.08</f>
        <v>2289.6</v>
      </c>
      <c r="E46" s="11">
        <f>E45*19.08</f>
        <v>2575.7999999999997</v>
      </c>
      <c r="F46" s="11">
        <f>F45*19.08</f>
        <v>2671.2</v>
      </c>
      <c r="G46" s="11">
        <f>G45*19.08</f>
        <v>3052.7999999999997</v>
      </c>
      <c r="H46" s="11">
        <f>H45*19.08</f>
        <v>2480.3999999999996</v>
      </c>
      <c r="I46" s="11">
        <f>I45*19.08</f>
        <v>2385</v>
      </c>
      <c r="J46" s="11">
        <f>J45*18.79</f>
        <v>3006.3999999999996</v>
      </c>
      <c r="K46" s="11">
        <f>K45*18.79</f>
        <v>2912.45</v>
      </c>
      <c r="L46" s="11">
        <f>L45*18.79</f>
        <v>1785.05</v>
      </c>
      <c r="M46" s="11">
        <f>M45*18.79</f>
        <v>2254.7999999999997</v>
      </c>
      <c r="N46" s="11">
        <f>N45*18.79</f>
        <v>2348.75</v>
      </c>
      <c r="O46" s="11">
        <f>O45*18.79</f>
        <v>2536.65</v>
      </c>
    </row>
    <row r="47" spans="1:15" s="4" customFormat="1" ht="19.5" customHeight="1">
      <c r="A47" s="30" t="s">
        <v>26</v>
      </c>
      <c r="B47" s="23" t="s">
        <v>4</v>
      </c>
      <c r="C47" s="13">
        <f t="shared" si="0"/>
        <v>1700</v>
      </c>
      <c r="D47" s="11">
        <v>142</v>
      </c>
      <c r="E47" s="11">
        <v>142</v>
      </c>
      <c r="F47" s="11">
        <v>142</v>
      </c>
      <c r="G47" s="11">
        <v>142</v>
      </c>
      <c r="H47" s="11">
        <v>141</v>
      </c>
      <c r="I47" s="11">
        <v>141</v>
      </c>
      <c r="J47" s="11">
        <v>141</v>
      </c>
      <c r="K47" s="11">
        <v>141</v>
      </c>
      <c r="L47" s="11">
        <v>142</v>
      </c>
      <c r="M47" s="11">
        <v>142</v>
      </c>
      <c r="N47" s="11">
        <v>142</v>
      </c>
      <c r="O47" s="11">
        <v>142</v>
      </c>
    </row>
    <row r="48" spans="1:15" s="4" customFormat="1" ht="16.5" customHeight="1">
      <c r="A48" s="32"/>
      <c r="B48" s="23" t="s">
        <v>8</v>
      </c>
      <c r="C48" s="13">
        <f t="shared" si="0"/>
        <v>32189.499999999996</v>
      </c>
      <c r="D48" s="11">
        <f>D47*19.08</f>
        <v>2709.3599999999997</v>
      </c>
      <c r="E48" s="11">
        <f>E47*19.08</f>
        <v>2709.3599999999997</v>
      </c>
      <c r="F48" s="11">
        <f>F47*19.08</f>
        <v>2709.3599999999997</v>
      </c>
      <c r="G48" s="11">
        <f>G47*19.08</f>
        <v>2709.3599999999997</v>
      </c>
      <c r="H48" s="11">
        <f>H47*19.08</f>
        <v>2690.2799999999997</v>
      </c>
      <c r="I48" s="11">
        <f>I47*19.08</f>
        <v>2690.2799999999997</v>
      </c>
      <c r="J48" s="11">
        <f>J47*18.79</f>
        <v>2649.39</v>
      </c>
      <c r="K48" s="11">
        <f>K47*18.79</f>
        <v>2649.39</v>
      </c>
      <c r="L48" s="11">
        <f>L47*18.79</f>
        <v>2668.18</v>
      </c>
      <c r="M48" s="11">
        <f>M47*18.79</f>
        <v>2668.18</v>
      </c>
      <c r="N48" s="11">
        <f>N47*18.79</f>
        <v>2668.18</v>
      </c>
      <c r="O48" s="11">
        <f>O47*18.79</f>
        <v>2668.18</v>
      </c>
    </row>
    <row r="49" spans="1:15" s="4" customFormat="1" ht="18" customHeight="1">
      <c r="A49" s="30" t="s">
        <v>34</v>
      </c>
      <c r="B49" s="3" t="s">
        <v>4</v>
      </c>
      <c r="C49" s="13">
        <f t="shared" si="0"/>
        <v>800.0000000000002</v>
      </c>
      <c r="D49" s="11">
        <v>67.2</v>
      </c>
      <c r="E49" s="11">
        <v>67.2</v>
      </c>
      <c r="F49" s="11">
        <v>67.2</v>
      </c>
      <c r="G49" s="11">
        <v>67.2</v>
      </c>
      <c r="H49" s="11">
        <v>67.2</v>
      </c>
      <c r="I49" s="11">
        <v>65.6</v>
      </c>
      <c r="J49" s="11">
        <v>65.6</v>
      </c>
      <c r="K49" s="11">
        <v>65.6</v>
      </c>
      <c r="L49" s="11">
        <v>65.6</v>
      </c>
      <c r="M49" s="11">
        <v>67.2</v>
      </c>
      <c r="N49" s="11">
        <v>67.2</v>
      </c>
      <c r="O49" s="11">
        <v>67.2</v>
      </c>
    </row>
    <row r="50" spans="1:15" s="4" customFormat="1" ht="18.75" customHeight="1">
      <c r="A50" s="32"/>
      <c r="B50" s="3" t="s">
        <v>31</v>
      </c>
      <c r="C50" s="13">
        <f>D50+E50+F50+G50+H50+I50+J50+K50+L50+M50+N50+O50</f>
        <v>15148.463999999998</v>
      </c>
      <c r="D50" s="11">
        <f>D49*19.08</f>
        <v>1282.176</v>
      </c>
      <c r="E50" s="11">
        <f>E49*19.08</f>
        <v>1282.176</v>
      </c>
      <c r="F50" s="11">
        <f>F49*19.08</f>
        <v>1282.176</v>
      </c>
      <c r="G50" s="11">
        <f>G49*19.08</f>
        <v>1282.176</v>
      </c>
      <c r="H50" s="11">
        <f>H49*19.08</f>
        <v>1282.176</v>
      </c>
      <c r="I50" s="11">
        <f>I49*19.08</f>
        <v>1251.6479999999997</v>
      </c>
      <c r="J50" s="11">
        <f>J49*18.79</f>
        <v>1232.6239999999998</v>
      </c>
      <c r="K50" s="11">
        <f>K49*18.79</f>
        <v>1232.6239999999998</v>
      </c>
      <c r="L50" s="11">
        <f>L49*18.79</f>
        <v>1232.6239999999998</v>
      </c>
      <c r="M50" s="11">
        <f>M49*18.79</f>
        <v>1262.688</v>
      </c>
      <c r="N50" s="11">
        <f>N49*18.79</f>
        <v>1262.688</v>
      </c>
      <c r="O50" s="11">
        <f>O49*18.79</f>
        <v>1262.688</v>
      </c>
    </row>
    <row r="51" spans="1:15" s="4" customFormat="1" ht="18" customHeight="1">
      <c r="A51" s="30" t="s">
        <v>35</v>
      </c>
      <c r="B51" s="3" t="s">
        <v>4</v>
      </c>
      <c r="C51" s="13">
        <f>D51+E51+F51+G51+H51+I51+J51+K51+L51+M51+N51+O51</f>
        <v>480</v>
      </c>
      <c r="D51" s="11">
        <v>40</v>
      </c>
      <c r="E51" s="11">
        <v>40</v>
      </c>
      <c r="F51" s="11">
        <v>40</v>
      </c>
      <c r="G51" s="11">
        <v>40</v>
      </c>
      <c r="H51" s="11">
        <v>40</v>
      </c>
      <c r="I51" s="11">
        <v>40</v>
      </c>
      <c r="J51" s="11">
        <v>40</v>
      </c>
      <c r="K51" s="11">
        <v>40</v>
      </c>
      <c r="L51" s="11">
        <v>40</v>
      </c>
      <c r="M51" s="11">
        <v>40</v>
      </c>
      <c r="N51" s="11">
        <v>40</v>
      </c>
      <c r="O51" s="11">
        <v>40</v>
      </c>
    </row>
    <row r="52" spans="1:15" s="4" customFormat="1" ht="18.75" customHeight="1">
      <c r="A52" s="32"/>
      <c r="B52" s="3" t="s">
        <v>31</v>
      </c>
      <c r="C52" s="13">
        <f>D52+E52+F52+G52+H52+I52+J52+K52+L52+M52+N52+O52</f>
        <v>9794.4</v>
      </c>
      <c r="D52" s="11">
        <f>D51*18.14</f>
        <v>725.6</v>
      </c>
      <c r="E52" s="11">
        <f>E51*18.14</f>
        <v>725.6</v>
      </c>
      <c r="F52" s="11">
        <f>F51*18.14</f>
        <v>725.6</v>
      </c>
      <c r="G52" s="11">
        <f>G51*18.14</f>
        <v>725.6</v>
      </c>
      <c r="H52" s="11">
        <f>H51*18.14</f>
        <v>725.6</v>
      </c>
      <c r="I52" s="11">
        <f>I51*18.14</f>
        <v>725.6</v>
      </c>
      <c r="J52" s="11">
        <f>J51*22.67</f>
        <v>906.8000000000001</v>
      </c>
      <c r="K52" s="11">
        <f>K51*22.67</f>
        <v>906.8000000000001</v>
      </c>
      <c r="L52" s="11">
        <f>L51*22.67</f>
        <v>906.8000000000001</v>
      </c>
      <c r="M52" s="11">
        <f>M51*22.67</f>
        <v>906.8000000000001</v>
      </c>
      <c r="N52" s="11">
        <f>N51*22.67</f>
        <v>906.8000000000001</v>
      </c>
      <c r="O52" s="11">
        <f>O51*22.67</f>
        <v>906.8000000000001</v>
      </c>
    </row>
    <row r="53" spans="1:15" s="22" customFormat="1" ht="18" customHeight="1">
      <c r="A53" s="30" t="s">
        <v>36</v>
      </c>
      <c r="B53" s="3" t="s">
        <v>4</v>
      </c>
      <c r="C53" s="13">
        <f t="shared" si="0"/>
        <v>100</v>
      </c>
      <c r="D53" s="11">
        <v>9</v>
      </c>
      <c r="E53" s="11">
        <v>9</v>
      </c>
      <c r="F53" s="11">
        <v>8</v>
      </c>
      <c r="G53" s="11">
        <v>8</v>
      </c>
      <c r="H53" s="11">
        <v>8</v>
      </c>
      <c r="I53" s="11">
        <v>8</v>
      </c>
      <c r="J53" s="11">
        <v>8</v>
      </c>
      <c r="K53" s="11">
        <v>8</v>
      </c>
      <c r="L53" s="11">
        <v>8</v>
      </c>
      <c r="M53" s="11">
        <v>8</v>
      </c>
      <c r="N53" s="11">
        <v>9</v>
      </c>
      <c r="O53" s="11">
        <v>9</v>
      </c>
    </row>
    <row r="54" spans="1:15" s="22" customFormat="1" ht="22.5" customHeight="1">
      <c r="A54" s="31"/>
      <c r="B54" s="3" t="s">
        <v>31</v>
      </c>
      <c r="C54" s="13">
        <f t="shared" si="0"/>
        <v>2267.000000000001</v>
      </c>
      <c r="D54" s="11">
        <f>D53*22.67</f>
        <v>204.03000000000003</v>
      </c>
      <c r="E54" s="11">
        <f aca="true" t="shared" si="5" ref="E54:O54">E53*22.67</f>
        <v>204.03000000000003</v>
      </c>
      <c r="F54" s="11">
        <f t="shared" si="5"/>
        <v>181.36</v>
      </c>
      <c r="G54" s="11">
        <f t="shared" si="5"/>
        <v>181.36</v>
      </c>
      <c r="H54" s="11">
        <f t="shared" si="5"/>
        <v>181.36</v>
      </c>
      <c r="I54" s="11">
        <f t="shared" si="5"/>
        <v>181.36</v>
      </c>
      <c r="J54" s="11">
        <f t="shared" si="5"/>
        <v>181.36</v>
      </c>
      <c r="K54" s="11">
        <f t="shared" si="5"/>
        <v>181.36</v>
      </c>
      <c r="L54" s="11">
        <f t="shared" si="5"/>
        <v>181.36</v>
      </c>
      <c r="M54" s="11">
        <f t="shared" si="5"/>
        <v>181.36</v>
      </c>
      <c r="N54" s="11">
        <f t="shared" si="5"/>
        <v>204.03000000000003</v>
      </c>
      <c r="O54" s="11">
        <f t="shared" si="5"/>
        <v>204.03000000000003</v>
      </c>
    </row>
    <row r="55" spans="1:15" s="6" customFormat="1" ht="12.75">
      <c r="A55" s="24" t="s">
        <v>6</v>
      </c>
      <c r="B55" s="7" t="s">
        <v>4</v>
      </c>
      <c r="C55" s="13">
        <f>SUM(C37,C39,C41,C43,C45,C47,C49,C51,C53,)</f>
        <v>10330</v>
      </c>
      <c r="D55" s="13">
        <f>SUM(D37,D39,D41,D43,D45,D47,D49,D51,D53,)</f>
        <v>821.2</v>
      </c>
      <c r="E55" s="13">
        <f aca="true" t="shared" si="6" ref="E55:O55">SUM(E37,E39,E41,E43,E45,E47,E49,E51,E53,)</f>
        <v>916.2</v>
      </c>
      <c r="F55" s="13">
        <f t="shared" si="6"/>
        <v>850.2</v>
      </c>
      <c r="G55" s="13">
        <f t="shared" si="6"/>
        <v>960.2</v>
      </c>
      <c r="H55" s="13">
        <f t="shared" si="6"/>
        <v>838.2</v>
      </c>
      <c r="I55" s="13">
        <f t="shared" si="6"/>
        <v>792.6</v>
      </c>
      <c r="J55" s="13">
        <f t="shared" si="6"/>
        <v>786.6</v>
      </c>
      <c r="K55" s="13">
        <f t="shared" si="6"/>
        <v>821.6</v>
      </c>
      <c r="L55" s="13">
        <f t="shared" si="6"/>
        <v>872.6</v>
      </c>
      <c r="M55" s="13">
        <f t="shared" si="6"/>
        <v>879.2</v>
      </c>
      <c r="N55" s="13">
        <f t="shared" si="6"/>
        <v>885.2</v>
      </c>
      <c r="O55" s="13">
        <f t="shared" si="6"/>
        <v>906.2</v>
      </c>
    </row>
    <row r="56" spans="1:15" s="6" customFormat="1" ht="12.75">
      <c r="A56" s="25"/>
      <c r="B56" s="7" t="s">
        <v>31</v>
      </c>
      <c r="C56" s="13">
        <f>SUM(C38,C40,C42,C44,C46,C48,C50,C52,C54)</f>
        <v>203930.094</v>
      </c>
      <c r="D56" s="13">
        <f>SUM(D38,D40,D42,D44,D46,D48,D50,D52,D54)</f>
        <v>16105.406000000003</v>
      </c>
      <c r="E56" s="13">
        <f aca="true" t="shared" si="7" ref="E56:O56">SUM(E38,E40,E42,E44,E46,E48,E50,E52,E54)</f>
        <v>18053.345999999994</v>
      </c>
      <c r="F56" s="13">
        <f t="shared" si="7"/>
        <v>16672.876</v>
      </c>
      <c r="G56" s="13">
        <f t="shared" si="7"/>
        <v>18922.875999999997</v>
      </c>
      <c r="H56" s="13">
        <f t="shared" si="7"/>
        <v>16443.915999999997</v>
      </c>
      <c r="I56" s="13">
        <f t="shared" si="7"/>
        <v>15506.668000000001</v>
      </c>
      <c r="J56" s="13">
        <f t="shared" si="7"/>
        <v>15490.573999999999</v>
      </c>
      <c r="K56" s="13">
        <f t="shared" si="7"/>
        <v>16226.624</v>
      </c>
      <c r="L56" s="13">
        <f t="shared" si="7"/>
        <v>17400.514</v>
      </c>
      <c r="M56" s="13">
        <f t="shared" si="7"/>
        <v>17485.327999999998</v>
      </c>
      <c r="N56" s="13">
        <f t="shared" si="7"/>
        <v>17601.948</v>
      </c>
      <c r="O56" s="13">
        <f t="shared" si="7"/>
        <v>18020.018</v>
      </c>
    </row>
    <row r="57" spans="1:15" s="6" customFormat="1" ht="19.5" customHeight="1">
      <c r="A57" s="24" t="s">
        <v>7</v>
      </c>
      <c r="B57" s="7" t="s">
        <v>4</v>
      </c>
      <c r="C57" s="13">
        <f>C35+C55</f>
        <v>17580.4</v>
      </c>
      <c r="D57" s="13">
        <f aca="true" t="shared" si="8" ref="D57:O57">D35+D55</f>
        <v>1504.4</v>
      </c>
      <c r="E57" s="13">
        <f t="shared" si="8"/>
        <v>1649.4</v>
      </c>
      <c r="F57" s="13">
        <f t="shared" si="8"/>
        <v>1513.4</v>
      </c>
      <c r="G57" s="13">
        <f t="shared" si="8"/>
        <v>1583.4</v>
      </c>
      <c r="H57" s="13">
        <f t="shared" si="8"/>
        <v>1429.4</v>
      </c>
      <c r="I57" s="13">
        <f t="shared" si="8"/>
        <v>1338.8000000000002</v>
      </c>
      <c r="J57" s="13">
        <f t="shared" si="8"/>
        <v>1182.8</v>
      </c>
      <c r="K57" s="13">
        <f t="shared" si="8"/>
        <v>1152.8</v>
      </c>
      <c r="L57" s="13">
        <f t="shared" si="8"/>
        <v>1460.8000000000002</v>
      </c>
      <c r="M57" s="13">
        <f t="shared" si="8"/>
        <v>1567.4</v>
      </c>
      <c r="N57" s="13">
        <f t="shared" si="8"/>
        <v>1573.4</v>
      </c>
      <c r="O57" s="13">
        <f t="shared" si="8"/>
        <v>1624.4</v>
      </c>
    </row>
    <row r="58" spans="1:15" s="6" customFormat="1" ht="18" customHeight="1">
      <c r="A58" s="25"/>
      <c r="B58" s="7" t="s">
        <v>31</v>
      </c>
      <c r="C58" s="13">
        <f>C36+C56</f>
        <v>352280.706</v>
      </c>
      <c r="D58" s="13">
        <f aca="true" t="shared" si="9" ref="D58:O58">D36+D56</f>
        <v>29687.654000000002</v>
      </c>
      <c r="E58" s="13">
        <f t="shared" si="9"/>
        <v>32596.993999999995</v>
      </c>
      <c r="F58" s="13">
        <f t="shared" si="9"/>
        <v>29847.024</v>
      </c>
      <c r="G58" s="13">
        <f t="shared" si="9"/>
        <v>31328.424</v>
      </c>
      <c r="H58" s="13">
        <f t="shared" si="9"/>
        <v>28207.183999999997</v>
      </c>
      <c r="I58" s="13">
        <f t="shared" si="9"/>
        <v>26321.586000000003</v>
      </c>
      <c r="J58" s="13">
        <f t="shared" si="9"/>
        <v>24086.428</v>
      </c>
      <c r="K58" s="13">
        <f t="shared" si="9"/>
        <v>23406.928</v>
      </c>
      <c r="L58" s="13">
        <f t="shared" si="9"/>
        <v>29942.608</v>
      </c>
      <c r="M58" s="13">
        <f t="shared" si="9"/>
        <v>31867.221999999998</v>
      </c>
      <c r="N58" s="13">
        <f t="shared" si="9"/>
        <v>31964.642</v>
      </c>
      <c r="O58" s="13">
        <f t="shared" si="9"/>
        <v>33024.012</v>
      </c>
    </row>
    <row r="59" spans="1:15" s="4" customFormat="1" ht="15.75" customHeight="1">
      <c r="A59" s="26" t="s">
        <v>37</v>
      </c>
      <c r="B59" s="3" t="s">
        <v>4</v>
      </c>
      <c r="C59" s="13">
        <f>D59+E59+F59+G59+H59+I59+J59+K59+L59+M59+N59+O59</f>
        <v>24</v>
      </c>
      <c r="D59" s="11">
        <v>2</v>
      </c>
      <c r="E59" s="11">
        <v>2</v>
      </c>
      <c r="F59" s="11">
        <v>2</v>
      </c>
      <c r="G59" s="11">
        <v>2</v>
      </c>
      <c r="H59" s="11">
        <v>2</v>
      </c>
      <c r="I59" s="11">
        <v>2</v>
      </c>
      <c r="J59" s="11">
        <v>2</v>
      </c>
      <c r="K59" s="11">
        <v>2</v>
      </c>
      <c r="L59" s="11">
        <v>2</v>
      </c>
      <c r="M59" s="11">
        <v>2</v>
      </c>
      <c r="N59" s="11">
        <v>2</v>
      </c>
      <c r="O59" s="11">
        <v>2</v>
      </c>
    </row>
    <row r="60" spans="1:15" s="4" customFormat="1" ht="24.75" customHeight="1">
      <c r="A60" s="27"/>
      <c r="B60" s="3" t="s">
        <v>8</v>
      </c>
      <c r="C60" s="13">
        <f>D60+E60+F60+G60+H60+I60+J60+K60+L60+M60+N60+O60</f>
        <v>454.4399999999999</v>
      </c>
      <c r="D60" s="11">
        <f>D59*19.08</f>
        <v>38.16</v>
      </c>
      <c r="E60" s="11">
        <f>E59*19.08</f>
        <v>38.16</v>
      </c>
      <c r="F60" s="11">
        <f>F59*19.08</f>
        <v>38.16</v>
      </c>
      <c r="G60" s="11">
        <f>G59*19.08</f>
        <v>38.16</v>
      </c>
      <c r="H60" s="11">
        <f>H59*19.08</f>
        <v>38.16</v>
      </c>
      <c r="I60" s="11">
        <f>I59*19.08</f>
        <v>38.16</v>
      </c>
      <c r="J60" s="11">
        <f>J59*18.79</f>
        <v>37.58</v>
      </c>
      <c r="K60" s="11">
        <f>K59*18.79</f>
        <v>37.58</v>
      </c>
      <c r="L60" s="11">
        <f>L59*18.79</f>
        <v>37.58</v>
      </c>
      <c r="M60" s="11">
        <f>M59*18.79</f>
        <v>37.58</v>
      </c>
      <c r="N60" s="11">
        <f>N59*18.79</f>
        <v>37.58</v>
      </c>
      <c r="O60" s="11">
        <f>O59*18.79</f>
        <v>37.58</v>
      </c>
    </row>
    <row r="61" spans="1:15" s="6" customFormat="1" ht="12.75" customHeight="1">
      <c r="A61" s="24" t="s">
        <v>20</v>
      </c>
      <c r="B61" s="7" t="s">
        <v>4</v>
      </c>
      <c r="C61" s="13">
        <f>C11+C13+C15+C57+C59</f>
        <v>18233.4</v>
      </c>
      <c r="D61" s="13">
        <f aca="true" t="shared" si="10" ref="D61:O61">D11+D13+D15+D57+D59</f>
        <v>1558.9</v>
      </c>
      <c r="E61" s="13">
        <f t="shared" si="10"/>
        <v>1703.9</v>
      </c>
      <c r="F61" s="13">
        <f t="shared" si="10"/>
        <v>1567.9</v>
      </c>
      <c r="G61" s="13">
        <f t="shared" si="10"/>
        <v>1637.9</v>
      </c>
      <c r="H61" s="13">
        <f t="shared" si="10"/>
        <v>1483.9</v>
      </c>
      <c r="I61" s="13">
        <f t="shared" si="10"/>
        <v>1393.3000000000002</v>
      </c>
      <c r="J61" s="13">
        <f t="shared" si="10"/>
        <v>1236.8</v>
      </c>
      <c r="K61" s="13">
        <f t="shared" si="10"/>
        <v>1206.8</v>
      </c>
      <c r="L61" s="13">
        <f t="shared" si="10"/>
        <v>1515.3000000000002</v>
      </c>
      <c r="M61" s="13">
        <f t="shared" si="10"/>
        <v>1621.9</v>
      </c>
      <c r="N61" s="13">
        <f t="shared" si="10"/>
        <v>1627.9</v>
      </c>
      <c r="O61" s="13">
        <f t="shared" si="10"/>
        <v>1678.9</v>
      </c>
    </row>
    <row r="62" spans="1:15" s="6" customFormat="1" ht="18" customHeight="1">
      <c r="A62" s="25"/>
      <c r="B62" s="7" t="s">
        <v>8</v>
      </c>
      <c r="C62" s="13">
        <f>C12+C14+C16+C58+C60</f>
        <v>364689.086</v>
      </c>
      <c r="D62" s="13">
        <f aca="true" t="shared" si="11" ref="D62:O62">D12+D14+D16+D58+D60</f>
        <v>30730.874000000003</v>
      </c>
      <c r="E62" s="13">
        <f t="shared" si="11"/>
        <v>33640.214</v>
      </c>
      <c r="F62" s="13">
        <f t="shared" si="11"/>
        <v>30890.244000000002</v>
      </c>
      <c r="G62" s="13">
        <f t="shared" si="11"/>
        <v>32371.644</v>
      </c>
      <c r="H62" s="13">
        <f t="shared" si="11"/>
        <v>29250.404</v>
      </c>
      <c r="I62" s="13">
        <f t="shared" si="11"/>
        <v>27364.806000000004</v>
      </c>
      <c r="J62" s="13">
        <f t="shared" si="11"/>
        <v>25105.008</v>
      </c>
      <c r="K62" s="13">
        <f t="shared" si="11"/>
        <v>24425.508</v>
      </c>
      <c r="L62" s="13">
        <f t="shared" si="11"/>
        <v>30970.583000000002</v>
      </c>
      <c r="M62" s="13">
        <f t="shared" si="11"/>
        <v>32895.197</v>
      </c>
      <c r="N62" s="13">
        <f t="shared" si="11"/>
        <v>32992.617</v>
      </c>
      <c r="O62" s="13">
        <f t="shared" si="11"/>
        <v>34051.987</v>
      </c>
    </row>
    <row r="63" spans="1:19" ht="12.75">
      <c r="A63" s="14"/>
      <c r="B63" s="14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20"/>
      <c r="R63" s="20"/>
      <c r="S63" s="20"/>
    </row>
    <row r="64" spans="1:15" ht="12.75">
      <c r="A64" s="40"/>
      <c r="B64" s="10"/>
      <c r="C64" s="8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</row>
    <row r="65" spans="1:14" ht="12.75">
      <c r="A65" s="40"/>
      <c r="B65" s="10"/>
      <c r="C65" s="8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</row>
    <row r="66" spans="1:14" ht="12.75">
      <c r="A66" s="40"/>
      <c r="B66" s="10"/>
      <c r="C66" s="8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</row>
    <row r="67" spans="1:14" ht="12.75">
      <c r="A67" s="40"/>
      <c r="B67" s="10"/>
      <c r="C67" s="8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</row>
    <row r="68" spans="1:14" ht="12.75">
      <c r="A68" s="40"/>
      <c r="B68" s="10"/>
      <c r="C68" s="8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</row>
    <row r="69" spans="1:14" ht="12.75">
      <c r="A69" s="40"/>
      <c r="B69" s="10"/>
      <c r="C69" s="8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</row>
    <row r="70" spans="1:14" ht="12.75">
      <c r="A70" s="40"/>
      <c r="B70" s="10"/>
      <c r="C70" s="8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</row>
    <row r="71" spans="1:14" ht="12.75">
      <c r="A71" s="40"/>
      <c r="B71" s="10"/>
      <c r="C71" s="8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</row>
  </sheetData>
  <sheetProtection/>
  <mergeCells count="40">
    <mergeCell ref="A66:A67"/>
    <mergeCell ref="A68:A69"/>
    <mergeCell ref="A70:A71"/>
    <mergeCell ref="A64:A65"/>
    <mergeCell ref="C6:O6"/>
    <mergeCell ref="A9:A10"/>
    <mergeCell ref="B9:B10"/>
    <mergeCell ref="C9:C10"/>
    <mergeCell ref="D9:O9"/>
    <mergeCell ref="J1:O1"/>
    <mergeCell ref="A29:A30"/>
    <mergeCell ref="A11:A12"/>
    <mergeCell ref="A13:A14"/>
    <mergeCell ref="A15:A16"/>
    <mergeCell ref="A17:A18"/>
    <mergeCell ref="C3:O3"/>
    <mergeCell ref="C4:O4"/>
    <mergeCell ref="A19:A20"/>
    <mergeCell ref="A21:A22"/>
    <mergeCell ref="A61:A62"/>
    <mergeCell ref="A41:A42"/>
    <mergeCell ref="A43:A44"/>
    <mergeCell ref="A45:A46"/>
    <mergeCell ref="A47:A48"/>
    <mergeCell ref="C5:O5"/>
    <mergeCell ref="A59:A60"/>
    <mergeCell ref="A27:A28"/>
    <mergeCell ref="A51:A52"/>
    <mergeCell ref="A23:A24"/>
    <mergeCell ref="A25:A26"/>
    <mergeCell ref="A31:A32"/>
    <mergeCell ref="A2:O2"/>
    <mergeCell ref="A55:A56"/>
    <mergeCell ref="A57:A58"/>
    <mergeCell ref="A39:A40"/>
    <mergeCell ref="A53:A54"/>
    <mergeCell ref="A33:A34"/>
    <mergeCell ref="A35:A36"/>
    <mergeCell ref="A37:A38"/>
    <mergeCell ref="A49:A50"/>
  </mergeCells>
  <printOptions/>
  <pageMargins left="0" right="0" top="0" bottom="0" header="0.1968503937007874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</dc:creator>
  <cp:keywords/>
  <dc:description/>
  <cp:lastModifiedBy>Senchilo</cp:lastModifiedBy>
  <cp:lastPrinted>2018-09-13T00:49:27Z</cp:lastPrinted>
  <dcterms:created xsi:type="dcterms:W3CDTF">2009-09-10T03:29:25Z</dcterms:created>
  <dcterms:modified xsi:type="dcterms:W3CDTF">2019-09-12T01:11:17Z</dcterms:modified>
  <cp:category/>
  <cp:version/>
  <cp:contentType/>
  <cp:contentStatus/>
</cp:coreProperties>
</file>